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TTRINA\Coronavirus\Sicurezza\"/>
    </mc:Choice>
  </mc:AlternateContent>
  <xr:revisionPtr revIDLastSave="0" documentId="8_{081D7F6D-E09D-481F-8AC1-9D2034B93029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DPI " sheetId="1" r:id="rId1"/>
    <sheet name="Attr. e Igien." sheetId="2" r:id="rId2"/>
    <sheet name="Maggiori oneri" sheetId="5" r:id="rId3"/>
    <sheet name="Form e Infor" sheetId="3" r:id="rId4"/>
    <sheet name="Totale costi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5" l="1"/>
  <c r="E2" i="5"/>
  <c r="C7" i="4" l="1"/>
  <c r="C5" i="4"/>
  <c r="C6" i="4"/>
  <c r="C4" i="4"/>
  <c r="C6" i="2" l="1"/>
  <c r="C5" i="2"/>
  <c r="C4" i="2"/>
  <c r="C3" i="2"/>
  <c r="C2" i="2"/>
  <c r="E3" i="5" l="1"/>
  <c r="F3" i="5" s="1"/>
  <c r="F2" i="5"/>
  <c r="E3" i="3"/>
  <c r="E2" i="3"/>
  <c r="F2" i="3" s="1"/>
  <c r="E6" i="2"/>
  <c r="F6" i="2" s="1"/>
  <c r="E5" i="2"/>
  <c r="F5" i="2" s="1"/>
  <c r="E4" i="2"/>
  <c r="F4" i="2" s="1"/>
  <c r="E7" i="2"/>
  <c r="F7" i="2" s="1"/>
  <c r="F3" i="3" l="1"/>
  <c r="F6" i="3" s="1"/>
  <c r="E6" i="3"/>
  <c r="F5" i="5"/>
  <c r="E5" i="5"/>
  <c r="B6" i="4" s="1"/>
  <c r="D6" i="4" s="1"/>
  <c r="E6" i="4" s="1"/>
  <c r="E4" i="3"/>
  <c r="F4" i="3" s="1"/>
  <c r="E2" i="2"/>
  <c r="F2" i="2" s="1"/>
  <c r="E10" i="2"/>
  <c r="F10" i="2" s="1"/>
  <c r="E9" i="2"/>
  <c r="F9" i="2" s="1"/>
  <c r="E8" i="2"/>
  <c r="F8" i="2" s="1"/>
  <c r="E3" i="2"/>
  <c r="F3" i="2" s="1"/>
  <c r="C6" i="1"/>
  <c r="E6" i="1" s="1"/>
  <c r="F6" i="1" s="1"/>
  <c r="E3" i="1"/>
  <c r="F3" i="1" s="1"/>
  <c r="E4" i="1"/>
  <c r="F4" i="1" s="1"/>
  <c r="E5" i="1"/>
  <c r="F5" i="1" s="1"/>
  <c r="E2" i="1"/>
  <c r="F12" i="2" l="1"/>
  <c r="E8" i="1"/>
  <c r="B4" i="4" s="1"/>
  <c r="D4" i="4" s="1"/>
  <c r="E4" i="4" s="1"/>
  <c r="F2" i="1"/>
  <c r="F8" i="1" s="1"/>
  <c r="B7" i="4"/>
  <c r="D7" i="4" s="1"/>
  <c r="E7" i="4" s="1"/>
  <c r="E12" i="2"/>
  <c r="B5" i="4" s="1"/>
  <c r="D5" i="4" s="1"/>
  <c r="E5" i="4" s="1"/>
  <c r="D9" i="4" l="1"/>
  <c r="E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C1" authorId="0" shapeId="0" xr:uid="{BA6BE376-9FEC-4968-8CBF-CEF926B516FB}">
      <text>
        <r>
          <rPr>
            <b/>
            <sz val="9"/>
            <color indexed="81"/>
            <rFont val="Tahoma"/>
            <family val="2"/>
          </rPr>
          <t>Inserire numero addetti di cantiere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Indicare la durata in mesi del cantiere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1 unità fino a 10 addetti
</t>
        </r>
      </text>
    </comment>
    <comment ref="C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1 unità fino a 6 mesi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<sst xmlns="http://schemas.openxmlformats.org/spreadsheetml/2006/main" count="90" uniqueCount="50">
  <si>
    <t>Dispositivo</t>
  </si>
  <si>
    <t>U.M.</t>
  </si>
  <si>
    <t>Quantità giornaliera</t>
  </si>
  <si>
    <t>Costo mese per singolo operaio</t>
  </si>
  <si>
    <t>Costo unitario</t>
  </si>
  <si>
    <t>Mascherine monouso FFP2</t>
  </si>
  <si>
    <t>cad</t>
  </si>
  <si>
    <t>Guanti monouso con interno polverato in lattice bianco spessore 0,19 mm</t>
  </si>
  <si>
    <t>Totale costo giornaliero per singolo operaio</t>
  </si>
  <si>
    <t>Guanti UNI-EN 374 (1 paio a settimana)</t>
  </si>
  <si>
    <t>Soluzione idroalcolica per igienizzazione mani</t>
  </si>
  <si>
    <t>lt</t>
  </si>
  <si>
    <t>Occhiale monolente sovrapponibile con montatura regolabile in nylon blu e lenti in policarbonato rinforzato, antigraffio neutre. Spessore 2,4 mm certificati EN 170 (2 al mese)</t>
  </si>
  <si>
    <t>GIORNALIERO</t>
  </si>
  <si>
    <t>MENSILE (22 GG)</t>
  </si>
  <si>
    <t xml:space="preserve">                                                                                                                                               COSTO DPI    </t>
  </si>
  <si>
    <t>Totale costo giornaliero per singolo cantiere fino a 10 unità</t>
  </si>
  <si>
    <t>Costo mese per singolo cantiere fino a 10 unità</t>
  </si>
  <si>
    <t>Termometro ad infrarossi per controllo temperatura corporea personale di cantiere (1 termometro al mese)</t>
  </si>
  <si>
    <t>Nebulizzatore elettrico con serbatoio da 5 lt per igienizzazione ambienti di lavoro, mezzi e attrezzature (1 nebulizzatore per anno)</t>
  </si>
  <si>
    <t xml:space="preserve">Manodopera per igienizzazione quotidiana di baraccamenti e servizi igienici ( n. 1 ora al giorno di operaio comune) </t>
  </si>
  <si>
    <t>Detergente igienizzante per pavimenti e sanitari</t>
  </si>
  <si>
    <t>Descrizione</t>
  </si>
  <si>
    <t>Costo giornaliero</t>
  </si>
  <si>
    <t xml:space="preserve"> Unità</t>
  </si>
  <si>
    <t>Costo mensile</t>
  </si>
  <si>
    <t>Costo giornaliero DPI</t>
  </si>
  <si>
    <t>Costo giornaliero Attrezzature e Igineizzazione/sanificazione</t>
  </si>
  <si>
    <t>Oneri di informazione ai lavoratori sulle misure di sicurezza del PSC e del POS</t>
  </si>
  <si>
    <t>Maggiori costi della sicurezza derivanti dall'applicazione del Protocollo Covid - 19</t>
  </si>
  <si>
    <t>Manodopera per presidio accessi e controllo temperatura</t>
  </si>
  <si>
    <t>h</t>
  </si>
  <si>
    <t xml:space="preserve">                                                                                      COSTO ATTREZZATURE E IGIENIZZAZIONE    </t>
  </si>
  <si>
    <t>DISPENSER ELETTRONICO senza contatto con fotocellula (4 al mese)</t>
  </si>
  <si>
    <t>DISPENSER MECCANICO a piantana con pedale (1 al mese)</t>
  </si>
  <si>
    <t xml:space="preserve">Manodopera per igienizzazione quotidiana di attrezzature e mezzi ( 1 ore al giorno di operaio comune) </t>
  </si>
  <si>
    <t>ESECUZIONE TEST RAPIDO ANTI-CONTAGIO tramite dispositivo a pungidito e cassettina reagente, sul personale di cantiere, da eseguire ogni 14 giorni presso laboratorio analisi autorizzato</t>
  </si>
  <si>
    <t>Oneri di aggiornamento POS (per cantieri di durata fino a 6 mesi</t>
  </si>
  <si>
    <t>COSTI PER RIDOTTA PRODUTTIVITA' OPERAI (-12,5%) (1h su 8h) legata al rispetto della normativa vigente anti-covid</t>
  </si>
  <si>
    <t>%</t>
  </si>
  <si>
    <t>MAGGIORI ONERI DI TRASPORTO A/R dei lavoratori per effetto delle disposizioni sul distanziamento</t>
  </si>
  <si>
    <t>Maggiori oneri</t>
  </si>
  <si>
    <t xml:space="preserve">Valutazione mensile dei costi per cantiere con </t>
  </si>
  <si>
    <t>operai</t>
  </si>
  <si>
    <t>Informazione ai lavoratori sulle misure di sicurezza del PSC e del POS ai fini del contrasto alla diffusione del virus (6 ore ogni sei mesi)</t>
  </si>
  <si>
    <t>Cartelli di cantiere 4 cartelli informativi (durata 6 mesi)</t>
  </si>
  <si>
    <t>Valutazione mensile dei costi per cantiere con durata</t>
  </si>
  <si>
    <t>mesi</t>
  </si>
  <si>
    <t xml:space="preserve">                                                                                                                                  MAGGIORI ONERI</t>
  </si>
  <si>
    <t xml:space="preserve">                                                                                               COSTO INFORMAZIONE LAVORATORI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</si>
</sst>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2" applyFon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4" fontId="0" fillId="0" borderId="3" xfId="2" applyFon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4" fontId="0" fillId="0" borderId="6" xfId="2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44" fontId="0" fillId="0" borderId="9" xfId="2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2" fillId="0" borderId="11" xfId="2" applyFont="1" applyBorder="1" applyAlignment="1">
      <alignment horizontal="center" vertical="center" wrapText="1"/>
    </xf>
    <xf numFmtId="44" fontId="2" fillId="0" borderId="12" xfId="2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44" fontId="0" fillId="0" borderId="0" xfId="2" applyFont="1" applyAlignment="1">
      <alignment vertical="center" wrapText="1"/>
    </xf>
    <xf numFmtId="44" fontId="2" fillId="0" borderId="12" xfId="2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4" fontId="0" fillId="0" borderId="3" xfId="0" applyNumberFormat="1" applyBorder="1" applyAlignment="1">
      <alignment vertical="center" wrapText="1"/>
    </xf>
    <xf numFmtId="44" fontId="0" fillId="0" borderId="3" xfId="2" applyFont="1" applyBorder="1" applyAlignment="1">
      <alignment vertical="center" wrapText="1"/>
    </xf>
    <xf numFmtId="44" fontId="0" fillId="0" borderId="4" xfId="2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4" fontId="0" fillId="0" borderId="6" xfId="0" applyNumberFormat="1" applyBorder="1" applyAlignment="1">
      <alignment vertical="center" wrapText="1"/>
    </xf>
    <xf numFmtId="44" fontId="0" fillId="0" borderId="6" xfId="2" applyFont="1" applyBorder="1" applyAlignment="1">
      <alignment vertical="center" wrapText="1"/>
    </xf>
    <xf numFmtId="44" fontId="0" fillId="0" borderId="7" xfId="2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4" fontId="0" fillId="0" borderId="9" xfId="0" applyNumberFormat="1" applyBorder="1" applyAlignment="1">
      <alignment vertical="center" wrapText="1"/>
    </xf>
    <xf numFmtId="44" fontId="0" fillId="0" borderId="9" xfId="2" applyFont="1" applyBorder="1" applyAlignment="1">
      <alignment vertical="center" wrapText="1"/>
    </xf>
    <xf numFmtId="44" fontId="0" fillId="0" borderId="10" xfId="2" applyFon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3" fontId="0" fillId="0" borderId="20" xfId="1" applyFont="1" applyBorder="1" applyAlignment="1">
      <alignment horizontal="center" vertical="center" wrapText="1"/>
    </xf>
    <xf numFmtId="44" fontId="0" fillId="0" borderId="20" xfId="2" applyFont="1" applyBorder="1" applyAlignment="1">
      <alignment horizontal="center" vertical="center" wrapText="1"/>
    </xf>
    <xf numFmtId="44" fontId="0" fillId="0" borderId="21" xfId="2" applyFon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 wrapText="1"/>
    </xf>
    <xf numFmtId="10" fontId="0" fillId="0" borderId="3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4" fontId="0" fillId="0" borderId="24" xfId="0" applyNumberFormat="1" applyBorder="1" applyAlignment="1">
      <alignment vertical="center" wrapText="1"/>
    </xf>
    <xf numFmtId="43" fontId="0" fillId="0" borderId="24" xfId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44" fontId="5" fillId="3" borderId="26" xfId="2" applyFont="1" applyFill="1" applyBorder="1" applyAlignment="1">
      <alignment vertical="center" wrapText="1"/>
    </xf>
    <xf numFmtId="44" fontId="5" fillId="3" borderId="27" xfId="2" applyFont="1" applyFill="1" applyBorder="1" applyAlignment="1">
      <alignment vertical="center" wrapText="1"/>
    </xf>
    <xf numFmtId="43" fontId="6" fillId="2" borderId="26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right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A7" sqref="A7:D8"/>
    </sheetView>
  </sheetViews>
  <sheetFormatPr defaultColWidth="8.88671875" defaultRowHeight="14.4" x14ac:dyDescent="0.3"/>
  <cols>
    <col min="1" max="1" width="44.88671875" style="1" customWidth="1"/>
    <col min="2" max="2" width="8.88671875" style="1"/>
    <col min="3" max="3" width="12.109375" style="4" customWidth="1"/>
    <col min="4" max="4" width="12.88671875" style="3" customWidth="1"/>
    <col min="5" max="5" width="14.44140625" style="1" customWidth="1"/>
    <col min="6" max="6" width="17.33203125" style="1" customWidth="1"/>
    <col min="7" max="16384" width="8.88671875" style="1"/>
  </cols>
  <sheetData>
    <row r="1" spans="1:6" ht="43.8" thickBot="1" x14ac:dyDescent="0.35">
      <c r="A1" s="7" t="s">
        <v>0</v>
      </c>
      <c r="B1" s="7" t="s">
        <v>1</v>
      </c>
      <c r="C1" s="8" t="s">
        <v>2</v>
      </c>
      <c r="D1" s="9" t="s">
        <v>4</v>
      </c>
      <c r="E1" s="7" t="s">
        <v>8</v>
      </c>
      <c r="F1" s="7" t="s">
        <v>3</v>
      </c>
    </row>
    <row r="2" spans="1:6" x14ac:dyDescent="0.3">
      <c r="A2" s="10" t="s">
        <v>5</v>
      </c>
      <c r="B2" s="11" t="s">
        <v>6</v>
      </c>
      <c r="C2" s="12">
        <v>2</v>
      </c>
      <c r="D2" s="13">
        <v>6</v>
      </c>
      <c r="E2" s="13">
        <f>C2*D2</f>
        <v>12</v>
      </c>
      <c r="F2" s="14">
        <f>E2*22</f>
        <v>264</v>
      </c>
    </row>
    <row r="3" spans="1:6" ht="28.8" x14ac:dyDescent="0.3">
      <c r="A3" s="15" t="s">
        <v>7</v>
      </c>
      <c r="B3" s="16" t="s">
        <v>6</v>
      </c>
      <c r="C3" s="17">
        <v>3</v>
      </c>
      <c r="D3" s="18">
        <v>0.09</v>
      </c>
      <c r="E3" s="18">
        <f t="shared" ref="E3:E6" si="0">C3*D3</f>
        <v>0.27</v>
      </c>
      <c r="F3" s="19">
        <f t="shared" ref="F3:F6" si="1">E3*22</f>
        <v>5.94</v>
      </c>
    </row>
    <row r="4" spans="1:6" x14ac:dyDescent="0.3">
      <c r="A4" s="15" t="s">
        <v>9</v>
      </c>
      <c r="B4" s="16" t="s">
        <v>6</v>
      </c>
      <c r="C4" s="17">
        <v>0.2</v>
      </c>
      <c r="D4" s="18">
        <v>5.79</v>
      </c>
      <c r="E4" s="18">
        <f t="shared" si="0"/>
        <v>1.1580000000000001</v>
      </c>
      <c r="F4" s="19">
        <f t="shared" si="1"/>
        <v>25.476000000000003</v>
      </c>
    </row>
    <row r="5" spans="1:6" x14ac:dyDescent="0.3">
      <c r="A5" s="15" t="s">
        <v>10</v>
      </c>
      <c r="B5" s="16" t="s">
        <v>11</v>
      </c>
      <c r="C5" s="17">
        <v>1.6660000000000001E-2</v>
      </c>
      <c r="D5" s="18">
        <v>15</v>
      </c>
      <c r="E5" s="18">
        <f t="shared" si="0"/>
        <v>0.24990000000000001</v>
      </c>
      <c r="F5" s="19">
        <f t="shared" si="1"/>
        <v>5.4977999999999998</v>
      </c>
    </row>
    <row r="6" spans="1:6" ht="58.2" thickBot="1" x14ac:dyDescent="0.35">
      <c r="A6" s="20" t="s">
        <v>12</v>
      </c>
      <c r="B6" s="21" t="s">
        <v>6</v>
      </c>
      <c r="C6" s="22">
        <f>2/22</f>
        <v>9.0909090909090912E-2</v>
      </c>
      <c r="D6" s="23">
        <v>4.45</v>
      </c>
      <c r="E6" s="23">
        <f t="shared" si="0"/>
        <v>0.4045454545454546</v>
      </c>
      <c r="F6" s="24">
        <f t="shared" si="1"/>
        <v>8.9</v>
      </c>
    </row>
    <row r="7" spans="1:6" x14ac:dyDescent="0.3">
      <c r="A7" s="59" t="s">
        <v>15</v>
      </c>
      <c r="B7" s="60"/>
      <c r="C7" s="60"/>
      <c r="D7" s="61"/>
      <c r="E7" s="25" t="s">
        <v>13</v>
      </c>
      <c r="F7" s="27" t="s">
        <v>14</v>
      </c>
    </row>
    <row r="8" spans="1:6" ht="15" thickBot="1" x14ac:dyDescent="0.35">
      <c r="A8" s="62"/>
      <c r="B8" s="63"/>
      <c r="C8" s="63"/>
      <c r="D8" s="64"/>
      <c r="E8" s="26">
        <f>SUM(E2:E6)</f>
        <v>14.082445454545454</v>
      </c>
      <c r="F8" s="26">
        <f>SUM(F2:F6)</f>
        <v>309.81379999999996</v>
      </c>
    </row>
    <row r="9" spans="1:6" x14ac:dyDescent="0.3">
      <c r="A9" s="2"/>
    </row>
    <row r="10" spans="1:6" x14ac:dyDescent="0.3">
      <c r="A10" s="2"/>
    </row>
    <row r="11" spans="1:6" x14ac:dyDescent="0.3">
      <c r="A11" s="2"/>
    </row>
    <row r="12" spans="1:6" x14ac:dyDescent="0.3">
      <c r="A12" s="2"/>
    </row>
  </sheetData>
  <mergeCells count="1">
    <mergeCell ref="A7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sqref="A1:F12"/>
    </sheetView>
  </sheetViews>
  <sheetFormatPr defaultColWidth="8.88671875" defaultRowHeight="14.4" x14ac:dyDescent="0.3"/>
  <cols>
    <col min="1" max="1" width="44.88671875" style="1" customWidth="1"/>
    <col min="2" max="2" width="8.88671875" style="1"/>
    <col min="3" max="3" width="12.109375" style="4" customWidth="1"/>
    <col min="4" max="4" width="12.88671875" style="3" customWidth="1"/>
    <col min="5" max="5" width="14.44140625" style="1" customWidth="1"/>
    <col min="6" max="6" width="17.33203125" style="1" customWidth="1"/>
    <col min="7" max="16384" width="8.88671875" style="1"/>
  </cols>
  <sheetData>
    <row r="1" spans="1:8" ht="58.2" thickBot="1" x14ac:dyDescent="0.35">
      <c r="A1" s="7" t="s">
        <v>0</v>
      </c>
      <c r="B1" s="7" t="s">
        <v>1</v>
      </c>
      <c r="C1" s="8" t="s">
        <v>2</v>
      </c>
      <c r="D1" s="9" t="s">
        <v>4</v>
      </c>
      <c r="E1" s="7" t="s">
        <v>16</v>
      </c>
      <c r="F1" s="7" t="s">
        <v>17</v>
      </c>
    </row>
    <row r="2" spans="1:8" ht="43.2" x14ac:dyDescent="0.3">
      <c r="A2" s="10" t="s">
        <v>18</v>
      </c>
      <c r="B2" s="11" t="s">
        <v>6</v>
      </c>
      <c r="C2" s="54">
        <f>1/22</f>
        <v>4.5454545454545456E-2</v>
      </c>
      <c r="D2" s="13">
        <v>90</v>
      </c>
      <c r="E2" s="13">
        <f>C2*D2</f>
        <v>4.0909090909090908</v>
      </c>
      <c r="F2" s="14">
        <f>E2*22</f>
        <v>90</v>
      </c>
      <c r="H2" s="28"/>
    </row>
    <row r="3" spans="1:8" ht="43.2" x14ac:dyDescent="0.3">
      <c r="A3" s="15" t="s">
        <v>19</v>
      </c>
      <c r="B3" s="16" t="s">
        <v>6</v>
      </c>
      <c r="C3" s="29">
        <f>1/(22*12)</f>
        <v>3.787878787878788E-3</v>
      </c>
      <c r="D3" s="18">
        <v>690</v>
      </c>
      <c r="E3" s="18">
        <f t="shared" ref="E3:E10" si="0">C3*D3</f>
        <v>2.6136363636363638</v>
      </c>
      <c r="F3" s="19">
        <f t="shared" ref="F3:F10" si="1">E3*22</f>
        <v>57.5</v>
      </c>
      <c r="H3" s="6"/>
    </row>
    <row r="4" spans="1:8" ht="28.8" x14ac:dyDescent="0.3">
      <c r="A4" s="15" t="s">
        <v>34</v>
      </c>
      <c r="B4" s="16" t="s">
        <v>6</v>
      </c>
      <c r="C4" s="29">
        <f>C2</f>
        <v>4.5454545454545456E-2</v>
      </c>
      <c r="D4" s="18">
        <v>80</v>
      </c>
      <c r="E4" s="18">
        <f t="shared" ref="E4" si="2">C4*D4</f>
        <v>3.6363636363636367</v>
      </c>
      <c r="F4" s="19">
        <f t="shared" ref="F4" si="3">E4*22</f>
        <v>80</v>
      </c>
      <c r="H4" s="6"/>
    </row>
    <row r="5" spans="1:8" ht="28.8" x14ac:dyDescent="0.3">
      <c r="A5" s="15" t="s">
        <v>33</v>
      </c>
      <c r="B5" s="16" t="s">
        <v>6</v>
      </c>
      <c r="C5" s="29">
        <f>4/22</f>
        <v>0.18181818181818182</v>
      </c>
      <c r="D5" s="18">
        <v>18.5</v>
      </c>
      <c r="E5" s="18">
        <f t="shared" ref="E5" si="4">C5*D5</f>
        <v>3.3636363636363638</v>
      </c>
      <c r="F5" s="19">
        <f t="shared" ref="F5" si="5">E5*22</f>
        <v>74</v>
      </c>
      <c r="H5" s="6"/>
    </row>
    <row r="6" spans="1:8" ht="57.6" x14ac:dyDescent="0.3">
      <c r="A6" s="15" t="s">
        <v>36</v>
      </c>
      <c r="B6" s="16" t="s">
        <v>6</v>
      </c>
      <c r="C6" s="29">
        <f>(2/22)*10</f>
        <v>0.90909090909090917</v>
      </c>
      <c r="D6" s="18">
        <v>25</v>
      </c>
      <c r="E6" s="18">
        <f t="shared" ref="E6" si="6">C6*D6</f>
        <v>22.72727272727273</v>
      </c>
      <c r="F6" s="19">
        <f t="shared" ref="F6" si="7">E6*22</f>
        <v>500.00000000000006</v>
      </c>
      <c r="H6" s="6"/>
    </row>
    <row r="7" spans="1:8" ht="28.8" x14ac:dyDescent="0.3">
      <c r="A7" s="15" t="s">
        <v>30</v>
      </c>
      <c r="B7" s="16" t="s">
        <v>31</v>
      </c>
      <c r="C7" s="29">
        <v>2</v>
      </c>
      <c r="D7" s="18">
        <v>23.48</v>
      </c>
      <c r="E7" s="18">
        <f t="shared" ref="E7" si="8">C7*D7</f>
        <v>46.96</v>
      </c>
      <c r="F7" s="19">
        <f t="shared" ref="F7" si="9">E7*22</f>
        <v>1033.1200000000001</v>
      </c>
      <c r="H7" s="6"/>
    </row>
    <row r="8" spans="1:8" ht="43.2" x14ac:dyDescent="0.3">
      <c r="A8" s="15" t="s">
        <v>20</v>
      </c>
      <c r="B8" s="16" t="s">
        <v>31</v>
      </c>
      <c r="C8" s="17">
        <v>1</v>
      </c>
      <c r="D8" s="18">
        <v>23.48</v>
      </c>
      <c r="E8" s="18">
        <f t="shared" si="0"/>
        <v>23.48</v>
      </c>
      <c r="F8" s="19">
        <f t="shared" si="1"/>
        <v>516.56000000000006</v>
      </c>
    </row>
    <row r="9" spans="1:8" x14ac:dyDescent="0.3">
      <c r="A9" s="15" t="s">
        <v>21</v>
      </c>
      <c r="B9" s="16" t="s">
        <v>11</v>
      </c>
      <c r="C9" s="17">
        <v>0.15</v>
      </c>
      <c r="D9" s="18">
        <v>2.2999999999999998</v>
      </c>
      <c r="E9" s="18">
        <f t="shared" si="0"/>
        <v>0.34499999999999997</v>
      </c>
      <c r="F9" s="19">
        <f t="shared" si="1"/>
        <v>7.59</v>
      </c>
    </row>
    <row r="10" spans="1:8" ht="43.8" thickBot="1" x14ac:dyDescent="0.35">
      <c r="A10" s="20" t="s">
        <v>35</v>
      </c>
      <c r="B10" s="21" t="s">
        <v>31</v>
      </c>
      <c r="C10" s="22">
        <v>1</v>
      </c>
      <c r="D10" s="23">
        <v>23.48</v>
      </c>
      <c r="E10" s="23">
        <f t="shared" si="0"/>
        <v>23.48</v>
      </c>
      <c r="F10" s="24">
        <f t="shared" si="1"/>
        <v>516.56000000000006</v>
      </c>
    </row>
    <row r="11" spans="1:8" x14ac:dyDescent="0.3">
      <c r="A11" s="59" t="s">
        <v>32</v>
      </c>
      <c r="B11" s="60"/>
      <c r="C11" s="60"/>
      <c r="D11" s="61"/>
      <c r="E11" s="25" t="s">
        <v>13</v>
      </c>
      <c r="F11" s="27" t="s">
        <v>14</v>
      </c>
    </row>
    <row r="12" spans="1:8" ht="15" thickBot="1" x14ac:dyDescent="0.35">
      <c r="A12" s="62"/>
      <c r="B12" s="63"/>
      <c r="C12" s="63"/>
      <c r="D12" s="64"/>
      <c r="E12" s="26">
        <f>SUM(E2:E10)</f>
        <v>130.6968181818182</v>
      </c>
      <c r="F12" s="26">
        <f>SUM(F2:F10)</f>
        <v>2875.3300000000004</v>
      </c>
    </row>
    <row r="13" spans="1:8" x14ac:dyDescent="0.3">
      <c r="A13" s="2"/>
    </row>
    <row r="14" spans="1:8" x14ac:dyDescent="0.3">
      <c r="A14" s="2"/>
    </row>
    <row r="15" spans="1:8" x14ac:dyDescent="0.3">
      <c r="A15" s="2"/>
    </row>
    <row r="16" spans="1:8" x14ac:dyDescent="0.3">
      <c r="A16" s="2"/>
    </row>
  </sheetData>
  <mergeCells count="1">
    <mergeCell ref="A11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C9" sqref="C9"/>
    </sheetView>
  </sheetViews>
  <sheetFormatPr defaultColWidth="8.88671875" defaultRowHeight="14.4" x14ac:dyDescent="0.3"/>
  <cols>
    <col min="1" max="1" width="46.77734375" style="1" customWidth="1"/>
    <col min="2" max="2" width="8.88671875" style="1"/>
    <col min="3" max="3" width="12.109375" style="4" customWidth="1"/>
    <col min="4" max="4" width="12.88671875" style="3" customWidth="1"/>
    <col min="5" max="5" width="14.44140625" style="1" customWidth="1"/>
    <col min="6" max="6" width="17.33203125" style="1" customWidth="1"/>
    <col min="7" max="8" width="8.88671875" style="1"/>
    <col min="9" max="9" width="11.44140625" style="1" bestFit="1" customWidth="1"/>
    <col min="10" max="16384" width="8.88671875" style="1"/>
  </cols>
  <sheetData>
    <row r="1" spans="1:9" ht="43.8" thickBot="1" x14ac:dyDescent="0.35">
      <c r="A1" s="7" t="s">
        <v>22</v>
      </c>
      <c r="B1" s="7" t="s">
        <v>1</v>
      </c>
      <c r="C1" s="8" t="s">
        <v>2</v>
      </c>
      <c r="D1" s="9" t="s">
        <v>4</v>
      </c>
      <c r="E1" s="7" t="s">
        <v>8</v>
      </c>
      <c r="F1" s="7" t="s">
        <v>3</v>
      </c>
    </row>
    <row r="2" spans="1:9" ht="43.2" x14ac:dyDescent="0.3">
      <c r="A2" s="10" t="s">
        <v>38</v>
      </c>
      <c r="B2" s="11" t="s">
        <v>39</v>
      </c>
      <c r="C2" s="50">
        <v>7.4999999999999997E-2</v>
      </c>
      <c r="D2" s="13">
        <f>23.48*8</f>
        <v>187.84</v>
      </c>
      <c r="E2" s="48">
        <f>C2*D2</f>
        <v>14.087999999999999</v>
      </c>
      <c r="F2" s="49">
        <f>E2*22</f>
        <v>309.93599999999998</v>
      </c>
    </row>
    <row r="3" spans="1:9" ht="29.4" thickBot="1" x14ac:dyDescent="0.35">
      <c r="A3" s="44" t="s">
        <v>40</v>
      </c>
      <c r="B3" s="45" t="s">
        <v>6</v>
      </c>
      <c r="C3" s="46">
        <v>1</v>
      </c>
      <c r="D3" s="47">
        <v>7.5</v>
      </c>
      <c r="E3" s="18">
        <f>C3*D3</f>
        <v>7.5</v>
      </c>
      <c r="F3" s="19">
        <f>E3*22</f>
        <v>165</v>
      </c>
    </row>
    <row r="4" spans="1:9" x14ac:dyDescent="0.3">
      <c r="A4" s="59" t="s">
        <v>48</v>
      </c>
      <c r="B4" s="60"/>
      <c r="C4" s="60"/>
      <c r="D4" s="61"/>
      <c r="E4" s="25" t="s">
        <v>13</v>
      </c>
      <c r="F4" s="27" t="s">
        <v>14</v>
      </c>
    </row>
    <row r="5" spans="1:9" ht="15" thickBot="1" x14ac:dyDescent="0.35">
      <c r="A5" s="62"/>
      <c r="B5" s="63"/>
      <c r="C5" s="63"/>
      <c r="D5" s="64"/>
      <c r="E5" s="26">
        <f>SUM(E2:E4)</f>
        <v>21.588000000000001</v>
      </c>
      <c r="F5" s="26">
        <f>SUM(F2:F4)</f>
        <v>474.93599999999998</v>
      </c>
      <c r="I5" s="6"/>
    </row>
    <row r="6" spans="1:9" x14ac:dyDescent="0.3">
      <c r="A6" s="2"/>
    </row>
    <row r="7" spans="1:9" x14ac:dyDescent="0.3">
      <c r="A7" s="2"/>
    </row>
    <row r="8" spans="1:9" x14ac:dyDescent="0.3">
      <c r="A8" s="2"/>
    </row>
    <row r="9" spans="1:9" x14ac:dyDescent="0.3">
      <c r="A9" s="2"/>
    </row>
  </sheetData>
  <mergeCells count="1">
    <mergeCell ref="A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sqref="A1:F6"/>
    </sheetView>
  </sheetViews>
  <sheetFormatPr defaultColWidth="8.88671875" defaultRowHeight="14.4" x14ac:dyDescent="0.3"/>
  <cols>
    <col min="1" max="1" width="44.88671875" style="1" customWidth="1"/>
    <col min="2" max="2" width="8.88671875" style="1"/>
    <col min="3" max="3" width="12.109375" style="4" customWidth="1"/>
    <col min="4" max="4" width="12.88671875" style="3" customWidth="1"/>
    <col min="5" max="5" width="14.44140625" style="1" customWidth="1"/>
    <col min="6" max="6" width="17.33203125" style="1" customWidth="1"/>
    <col min="7" max="8" width="8.88671875" style="1"/>
    <col min="9" max="9" width="11.44140625" style="1" bestFit="1" customWidth="1"/>
    <col min="10" max="16384" width="8.88671875" style="1"/>
  </cols>
  <sheetData>
    <row r="1" spans="1:9" ht="43.8" thickBot="1" x14ac:dyDescent="0.35">
      <c r="A1" s="7" t="s">
        <v>0</v>
      </c>
      <c r="B1" s="7" t="s">
        <v>1</v>
      </c>
      <c r="C1" s="8" t="s">
        <v>2</v>
      </c>
      <c r="D1" s="9" t="s">
        <v>4</v>
      </c>
      <c r="E1" s="7" t="s">
        <v>8</v>
      </c>
      <c r="F1" s="7" t="s">
        <v>3</v>
      </c>
    </row>
    <row r="2" spans="1:9" ht="43.2" x14ac:dyDescent="0.3">
      <c r="A2" s="10" t="s">
        <v>44</v>
      </c>
      <c r="B2" s="11" t="s">
        <v>6</v>
      </c>
      <c r="C2" s="12">
        <v>0.27300000000000002</v>
      </c>
      <c r="D2" s="13">
        <v>28.12</v>
      </c>
      <c r="E2" s="48">
        <f>C2*D2</f>
        <v>7.6767600000000007</v>
      </c>
      <c r="F2" s="49">
        <f>E2*22</f>
        <v>168.88872000000001</v>
      </c>
    </row>
    <row r="3" spans="1:9" ht="28.8" x14ac:dyDescent="0.3">
      <c r="A3" s="44" t="s">
        <v>37</v>
      </c>
      <c r="B3" s="45" t="s">
        <v>6</v>
      </c>
      <c r="C3" s="46">
        <v>7.5757575757575768E-3</v>
      </c>
      <c r="D3" s="47">
        <v>400</v>
      </c>
      <c r="E3" s="18">
        <f>C3*D3</f>
        <v>3.0303030303030307</v>
      </c>
      <c r="F3" s="19">
        <f>E3*22</f>
        <v>66.666666666666671</v>
      </c>
    </row>
    <row r="4" spans="1:9" ht="29.4" thickBot="1" x14ac:dyDescent="0.35">
      <c r="A4" s="20" t="s">
        <v>45</v>
      </c>
      <c r="B4" s="21" t="s">
        <v>6</v>
      </c>
      <c r="C4" s="22">
        <v>0.18181818181818182</v>
      </c>
      <c r="D4" s="23">
        <v>7.15</v>
      </c>
      <c r="E4" s="23">
        <f>C4*D4</f>
        <v>1.3</v>
      </c>
      <c r="F4" s="24">
        <f>E4*22</f>
        <v>28.6</v>
      </c>
    </row>
    <row r="5" spans="1:9" x14ac:dyDescent="0.3">
      <c r="A5" s="59" t="s">
        <v>49</v>
      </c>
      <c r="B5" s="60"/>
      <c r="C5" s="60"/>
      <c r="D5" s="61"/>
      <c r="E5" s="25" t="s">
        <v>13</v>
      </c>
      <c r="F5" s="27" t="s">
        <v>14</v>
      </c>
    </row>
    <row r="6" spans="1:9" ht="15" thickBot="1" x14ac:dyDescent="0.35">
      <c r="A6" s="62"/>
      <c r="B6" s="63"/>
      <c r="C6" s="63"/>
      <c r="D6" s="64"/>
      <c r="E6" s="26">
        <f>SUM(E2:E4)</f>
        <v>12.007063030303032</v>
      </c>
      <c r="F6" s="26">
        <f>SUM(F2:F4)</f>
        <v>264.15538666666669</v>
      </c>
      <c r="I6" s="6"/>
    </row>
    <row r="7" spans="1:9" x14ac:dyDescent="0.3">
      <c r="A7" s="2"/>
    </row>
    <row r="8" spans="1:9" x14ac:dyDescent="0.3">
      <c r="A8" s="2"/>
    </row>
    <row r="9" spans="1:9" x14ac:dyDescent="0.3">
      <c r="A9" s="2"/>
    </row>
    <row r="10" spans="1:9" x14ac:dyDescent="0.3">
      <c r="A10" s="2"/>
    </row>
  </sheetData>
  <mergeCells count="1">
    <mergeCell ref="A5:D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abSelected="1" workbookViewId="0">
      <selection activeCell="J3" sqref="J3"/>
    </sheetView>
  </sheetViews>
  <sheetFormatPr defaultColWidth="8.88671875" defaultRowHeight="14.4" x14ac:dyDescent="0.3"/>
  <cols>
    <col min="1" max="1" width="51.44140625" style="5" customWidth="1"/>
    <col min="2" max="2" width="14.5546875" style="5" customWidth="1"/>
    <col min="3" max="3" width="12.5546875" style="4" customWidth="1"/>
    <col min="4" max="4" width="15.5546875" style="30" customWidth="1"/>
    <col min="5" max="5" width="16.44140625" style="30" customWidth="1"/>
    <col min="6" max="16384" width="8.88671875" style="5"/>
  </cols>
  <sheetData>
    <row r="1" spans="1:6" ht="39.6" customHeight="1" thickBot="1" x14ac:dyDescent="0.35">
      <c r="A1" s="65" t="s">
        <v>42</v>
      </c>
      <c r="B1" s="66"/>
      <c r="C1" s="57">
        <v>5</v>
      </c>
      <c r="D1" s="55" t="s">
        <v>43</v>
      </c>
      <c r="E1" s="56"/>
    </row>
    <row r="2" spans="1:6" ht="33" customHeight="1" thickBot="1" x14ac:dyDescent="0.35">
      <c r="A2" s="65" t="s">
        <v>46</v>
      </c>
      <c r="B2" s="66"/>
      <c r="C2" s="57">
        <v>6</v>
      </c>
      <c r="D2" s="55" t="s">
        <v>47</v>
      </c>
      <c r="E2" s="56"/>
    </row>
    <row r="3" spans="1:6" ht="29.4" thickBot="1" x14ac:dyDescent="0.35">
      <c r="A3" s="7" t="s">
        <v>22</v>
      </c>
      <c r="B3" s="7" t="s">
        <v>23</v>
      </c>
      <c r="C3" s="8" t="s">
        <v>24</v>
      </c>
      <c r="D3" s="9" t="s">
        <v>23</v>
      </c>
      <c r="E3" s="9" t="s">
        <v>25</v>
      </c>
    </row>
    <row r="4" spans="1:6" x14ac:dyDescent="0.3">
      <c r="A4" s="32" t="s">
        <v>26</v>
      </c>
      <c r="B4" s="33">
        <f>'DPI '!E8</f>
        <v>14.082445454545454</v>
      </c>
      <c r="C4" s="53">
        <f>C1</f>
        <v>5</v>
      </c>
      <c r="D4" s="34">
        <f>B4*C4</f>
        <v>70.412227272727264</v>
      </c>
      <c r="E4" s="35">
        <f>D4*22</f>
        <v>1549.0689999999997</v>
      </c>
    </row>
    <row r="5" spans="1:6" x14ac:dyDescent="0.3">
      <c r="A5" s="36" t="s">
        <v>27</v>
      </c>
      <c r="B5" s="37">
        <f>'Attr. e Igien.'!E12</f>
        <v>130.6968181818182</v>
      </c>
      <c r="C5" s="17">
        <f>IF(C1&lt;=10,1,0.1*C1)</f>
        <v>1</v>
      </c>
      <c r="D5" s="38">
        <f t="shared" ref="D5:D7" si="0">B5*C5</f>
        <v>130.6968181818182</v>
      </c>
      <c r="E5" s="39">
        <f t="shared" ref="E5:E7" si="1">D5*22</f>
        <v>2875.3300000000004</v>
      </c>
      <c r="F5" s="58"/>
    </row>
    <row r="6" spans="1:6" x14ac:dyDescent="0.3">
      <c r="A6" s="51" t="s">
        <v>41</v>
      </c>
      <c r="B6" s="52">
        <f>'Maggiori oneri'!E5</f>
        <v>21.588000000000001</v>
      </c>
      <c r="C6" s="53">
        <f>C1</f>
        <v>5</v>
      </c>
      <c r="D6" s="38">
        <f t="shared" ref="D6" si="2">B6*C6</f>
        <v>107.94</v>
      </c>
      <c r="E6" s="39">
        <f t="shared" ref="E6" si="3">D6*22</f>
        <v>2374.6799999999998</v>
      </c>
    </row>
    <row r="7" spans="1:6" ht="29.4" thickBot="1" x14ac:dyDescent="0.35">
      <c r="A7" s="40" t="s">
        <v>28</v>
      </c>
      <c r="B7" s="41">
        <f>'Form e Infor'!E6</f>
        <v>12.007063030303032</v>
      </c>
      <c r="C7" s="22">
        <f>IF(C2&lt;=6,1,1+((C2-6)*0.16666))</f>
        <v>1</v>
      </c>
      <c r="D7" s="42">
        <f t="shared" si="0"/>
        <v>12.007063030303032</v>
      </c>
      <c r="E7" s="43">
        <f t="shared" si="1"/>
        <v>264.15538666666669</v>
      </c>
    </row>
    <row r="8" spans="1:6" ht="21" customHeight="1" x14ac:dyDescent="0.3">
      <c r="A8" s="59" t="s">
        <v>29</v>
      </c>
      <c r="B8" s="60"/>
      <c r="C8" s="61"/>
      <c r="D8" s="25" t="s">
        <v>13</v>
      </c>
      <c r="E8" s="27" t="s">
        <v>14</v>
      </c>
    </row>
    <row r="9" spans="1:6" ht="15" thickBot="1" x14ac:dyDescent="0.35">
      <c r="A9" s="62"/>
      <c r="B9" s="63"/>
      <c r="C9" s="64"/>
      <c r="D9" s="31">
        <f>SUM(D4:D8)</f>
        <v>321.05610848484849</v>
      </c>
      <c r="E9" s="31">
        <f>SUM(E4:E8)</f>
        <v>7063.2343866666661</v>
      </c>
    </row>
  </sheetData>
  <mergeCells count="3">
    <mergeCell ref="A8:C9"/>
    <mergeCell ref="A2:B2"/>
    <mergeCell ref="A1:B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DPI </vt:lpstr>
      <vt:lpstr>Attr. e Igien.</vt:lpstr>
      <vt:lpstr>Maggiori oneri</vt:lpstr>
      <vt:lpstr>Form e Infor</vt:lpstr>
      <vt:lpstr>Totale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2020-04-28T10:39:24Z</dcterms:created>
  <dcterms:modified xsi:type="dcterms:W3CDTF">2020-04-30T12:22:13Z</dcterms:modified>
</cp:coreProperties>
</file>